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СОШ №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<sst xmlns="http://schemas.openxmlformats.org/spreadsheetml/2006/main" count="44" uniqueCount="44">
  <si>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Отчет об использовании субсидий на выполнение муниципального задания, содержание имущества и средств от предпринимательской деятельности</t>
  </si>
  <si>
    <t>КОСГУ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</si>
  <si>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</si>
  <si>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</si>
  <si>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</si>
  <si>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</si>
  <si>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</si>
  <si>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</si>
  <si>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</si>
  <si>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</si>
  <si>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</si>
  <si>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</si>
  <si>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</si>
  <si>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</si>
  <si>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Работы, услуги по содержанию имущества</t>
  </si>
  <si>
    <t>Прочие работы, услуги</t>
  </si>
  <si>
    <t>Прочие расходы всего, в том числе</t>
  </si>
  <si>
    <t>Увеличение стоимости материальных запасов, в том числе</t>
  </si>
  <si>
    <t>приобретение продуктов питания</t>
  </si>
  <si>
    <t xml:space="preserve">Предпринимательская деятельность всего, в том числе  </t>
  </si>
  <si>
    <t>Итого</t>
  </si>
  <si>
    <t xml:space="preserve">Руководитель </t>
  </si>
  <si>
    <t>Исполнитель</t>
  </si>
  <si>
    <t>пени, штрафы</t>
  </si>
  <si>
    <t>охранные услуги</t>
  </si>
  <si>
    <t>МБОУ СОШ № 6</t>
  </si>
  <si>
    <t>Обес.проезд.детей</t>
  </si>
  <si>
    <t>внебюджет</t>
  </si>
  <si>
    <t>Савва И.И.</t>
  </si>
  <si>
    <t>Услуги связи</t>
  </si>
  <si>
    <t>интернет</t>
  </si>
  <si>
    <t>услуги по питанию</t>
  </si>
  <si>
    <t>строительные материалы</t>
  </si>
  <si>
    <t>мед.услуги</t>
  </si>
  <si>
    <t>канц.товары</t>
  </si>
  <si>
    <t>Учтено при формировании бюджета на 2015г.</t>
  </si>
  <si>
    <t xml:space="preserve">Учтено в плане ФХД учреждений по состоянию на _____2015г. </t>
  </si>
  <si>
    <t>Косматова Н.А.</t>
  </si>
  <si>
    <t>Остаток</t>
  </si>
  <si>
    <t>по состоянию на  01.12.2015 года</t>
  </si>
  <si>
    <t>Поступление на 01.12.2015г.</t>
  </si>
  <si>
    <t>Кассовый расход на 01.12.2015г.</t>
  </si>
  <si>
    <t>обследование здания</t>
  </si>
  <si>
    <t>изготовление сметы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</si>
</sst>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50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4" fontId="13" fillId="0" borderId="10" xfId="0" applyNumberFormat="1" applyFont="1" applyBorder="1" applyAlignment="1" applyProtection="1">
      <alignment horizontal="center"/>
      <protection/>
    </xf>
    <xf numFmtId="4" fontId="13" fillId="10" borderId="10" xfId="0" applyNumberFormat="1" applyFont="1" applyFill="1" applyBorder="1" applyAlignment="1" applyProtection="1">
      <alignment horizontal="center"/>
      <protection locked="0"/>
    </xf>
    <xf numFmtId="4" fontId="13" fillId="33" borderId="10" xfId="0" applyNumberFormat="1" applyFont="1" applyFill="1" applyBorder="1" applyAlignment="1" applyProtection="1">
      <alignment horizontal="center"/>
      <protection/>
    </xf>
    <xf numFmtId="180" fontId="13" fillId="0" borderId="10" xfId="0" applyNumberFormat="1" applyFont="1" applyBorder="1" applyAlignment="1" applyProtection="1">
      <alignment horizontal="center"/>
      <protection/>
    </xf>
    <xf numFmtId="4" fontId="13" fillId="32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center"/>
      <protection/>
    </xf>
    <xf numFmtId="4" fontId="14" fillId="32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 applyProtection="1">
      <alignment horizontal="center"/>
      <protection locked="0"/>
    </xf>
    <xf numFmtId="4" fontId="14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center"/>
      <protection locked="0"/>
    </xf>
    <xf numFmtId="4" fontId="13" fillId="1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4" fontId="13" fillId="32" borderId="10" xfId="0" applyNumberFormat="1" applyFont="1" applyFill="1" applyBorder="1" applyAlignment="1" applyProtection="1">
      <alignment horizontal="center"/>
      <protection/>
    </xf>
    <xf numFmtId="4" fontId="14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 applyProtection="1">
      <alignment horizontal="center"/>
      <protection/>
    </xf>
    <xf numFmtId="4" fontId="7" fillId="32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xSplit="7" ySplit="6" topLeftCell="M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32" sqref="F32"/>
    </sheetView>
  </sheetViews>
  <sheetFormatPr defaultColWidth="9.140625" defaultRowHeight="12.75"/>
  <cols>
    <col min="1" max="1" width="24.7109375" style="6" customWidth="1"/>
    <col min="2" max="2" width="5.00390625" style="2" customWidth="1"/>
    <col min="3" max="3" width="14.57421875" style="6" customWidth="1"/>
    <col min="4" max="4" width="13.57421875" style="6" customWidth="1"/>
    <col min="5" max="5" width="16.57421875" style="6" customWidth="1"/>
    <col min="6" max="6" width="12.57421875" style="6" customWidth="1"/>
    <col min="7" max="7" width="14.140625" style="1" customWidth="1"/>
    <col min="8" max="9" width="13.28125" style="2" customWidth="1"/>
    <col min="10" max="10" width="13.7109375" style="2" customWidth="1"/>
    <col min="11" max="12" width="12.7109375" style="2" bestFit="1" customWidth="1"/>
    <col min="13" max="13" width="9.57421875" style="9" customWidth="1"/>
    <col min="14" max="14" width="9.421875" style="9" customWidth="1"/>
    <col min="15" max="15" width="7.57421875" style="9" bestFit="1" customWidth="1"/>
    <col min="16" max="16" width="11.57421875" style="2" bestFit="1" customWidth="1"/>
    <col min="17" max="17" width="12.8515625" style="1" bestFit="1" customWidth="1"/>
    <col min="18" max="18" width="13.00390625" style="1" customWidth="1"/>
    <col min="19" max="19" width="0.13671875" style="1" hidden="1" customWidth="1"/>
    <col min="20" max="20" width="10.421875" style="3" customWidth="1"/>
    <col min="21" max="16384" width="9.140625" style="3" customWidth="1"/>
  </cols>
  <sheetData>
    <row r="1" spans="1:6" ht="45.75" customHeight="1">
      <c r="A1" s="50" t="s">
        <v>0</v>
      </c>
      <c r="B1" s="50"/>
      <c r="C1" s="50"/>
      <c r="D1" s="50"/>
      <c r="E1" s="50"/>
      <c r="F1" s="50"/>
    </row>
    <row r="2" spans="1:6" ht="12.75">
      <c r="A2" s="51" t="s">
        <v>39</v>
      </c>
      <c r="B2" s="51"/>
      <c r="C2" s="51"/>
      <c r="D2" s="51"/>
      <c r="E2" s="51"/>
      <c r="F2" s="51"/>
    </row>
    <row r="3" spans="1:6" ht="12.75">
      <c r="A3" s="14" t="s">
        <v>27</v>
      </c>
      <c r="B3" s="4"/>
      <c r="C3" s="4"/>
      <c r="D3" s="4"/>
      <c r="E3" s="4"/>
      <c r="F3" s="4"/>
    </row>
    <row r="4" spans="1:6" ht="12.75">
      <c r="A4" s="51" t="s">
        <v>25</v>
      </c>
      <c r="B4" s="51"/>
      <c r="C4" s="51"/>
      <c r="D4" s="51"/>
      <c r="E4" s="51"/>
      <c r="F4" s="51"/>
    </row>
    <row r="5" spans="1:6" ht="11.25">
      <c r="A5" s="4"/>
      <c r="B5" s="4"/>
      <c r="C5" s="4"/>
      <c r="D5" s="4"/>
      <c r="E5" s="4"/>
      <c r="F5" s="4"/>
    </row>
    <row r="6" spans="1:19" ht="78" customHeight="1">
      <c r="A6" s="5"/>
      <c r="B6" s="15" t="s">
        <v>1</v>
      </c>
      <c r="C6" s="16" t="s">
        <v>35</v>
      </c>
      <c r="D6" s="16" t="s">
        <v>40</v>
      </c>
      <c r="E6" s="16" t="s">
        <v>36</v>
      </c>
      <c r="F6" s="17" t="s">
        <v>41</v>
      </c>
      <c r="G6" s="18" t="s">
        <v>38</v>
      </c>
      <c r="H6" s="19" t="s">
        <v>2</v>
      </c>
      <c r="I6" s="19" t="s">
        <v>3</v>
      </c>
      <c r="J6" s="19" t="s">
        <v>4</v>
      </c>
      <c r="K6" s="19" t="s">
        <v>5</v>
      </c>
      <c r="L6" s="20" t="s">
        <v>6</v>
      </c>
      <c r="M6" s="20" t="s">
        <v>7</v>
      </c>
      <c r="N6" s="20" t="s">
        <v>8</v>
      </c>
      <c r="O6" s="20" t="s">
        <v>9</v>
      </c>
      <c r="P6" s="20" t="s">
        <v>10</v>
      </c>
      <c r="Q6" s="20" t="s">
        <v>11</v>
      </c>
      <c r="R6" s="19" t="s">
        <v>12</v>
      </c>
      <c r="S6" s="19" t="s">
        <v>13</v>
      </c>
    </row>
    <row r="7" spans="1:19" s="7" customFormat="1" ht="40.5" customHeight="1">
      <c r="A7" s="52" t="s">
        <v>19</v>
      </c>
      <c r="B7" s="53"/>
      <c r="C7" s="25">
        <f>C8+C10+C13+C18+C19+C21</f>
        <v>951000</v>
      </c>
      <c r="D7" s="26">
        <f>D8+D13+D19+D21+D10</f>
        <v>836899.63</v>
      </c>
      <c r="E7" s="25">
        <f>E8+E10+E13+E18+E19+E21</f>
        <v>951000</v>
      </c>
      <c r="F7" s="27">
        <f>H7+I7+J7+K7+L7+M7+N7+O7+P7+Q7+R7+S7</f>
        <v>827592.49</v>
      </c>
      <c r="G7" s="28">
        <f>E7-F7</f>
        <v>123407.51000000001</v>
      </c>
      <c r="H7" s="25">
        <f>H8+H10+H13+H18+H19+H21</f>
        <v>63709.63</v>
      </c>
      <c r="I7" s="25">
        <f aca="true" t="shared" si="0" ref="I7:S7">I8+I10+I13+I18+I19+I21</f>
        <v>114827</v>
      </c>
      <c r="J7" s="25">
        <f t="shared" si="0"/>
        <v>108879</v>
      </c>
      <c r="K7" s="25">
        <f t="shared" si="0"/>
        <v>108972</v>
      </c>
      <c r="L7" s="25">
        <f t="shared" si="0"/>
        <v>115505</v>
      </c>
      <c r="M7" s="25">
        <f t="shared" si="0"/>
        <v>147.77</v>
      </c>
      <c r="N7" s="25">
        <f t="shared" si="0"/>
        <v>0</v>
      </c>
      <c r="O7" s="25">
        <f t="shared" si="0"/>
        <v>0</v>
      </c>
      <c r="P7" s="25">
        <f t="shared" si="0"/>
        <v>69632</v>
      </c>
      <c r="Q7" s="25">
        <f t="shared" si="0"/>
        <v>144075.09</v>
      </c>
      <c r="R7" s="25">
        <f>R8+R10+R13+R18+R19+R21</f>
        <v>101845</v>
      </c>
      <c r="S7" s="25">
        <f t="shared" si="0"/>
        <v>0</v>
      </c>
    </row>
    <row r="8" spans="1:19" s="7" customFormat="1" ht="18" customHeight="1">
      <c r="A8" s="21" t="s">
        <v>29</v>
      </c>
      <c r="B8" s="37">
        <v>221</v>
      </c>
      <c r="C8" s="25">
        <f>C9</f>
        <v>14160</v>
      </c>
      <c r="D8" s="29">
        <f>D9</f>
        <v>6635.23</v>
      </c>
      <c r="E8" s="25">
        <f>E9</f>
        <v>14160</v>
      </c>
      <c r="F8" s="27">
        <f aca="true" t="shared" si="1" ref="F8:F25">H8+I8+J8+K8+L8+M8+N8+O8+P8+Q8+R8+S8</f>
        <v>6330.09</v>
      </c>
      <c r="G8" s="28">
        <f aca="true" t="shared" si="2" ref="G8:G27">E8-F8</f>
        <v>7829.91</v>
      </c>
      <c r="H8" s="25">
        <f>H9</f>
        <v>0</v>
      </c>
      <c r="I8" s="25">
        <f aca="true" t="shared" si="3" ref="I8:S8">I9</f>
        <v>0</v>
      </c>
      <c r="J8" s="25">
        <f t="shared" si="3"/>
        <v>3540</v>
      </c>
      <c r="K8" s="25">
        <f t="shared" si="3"/>
        <v>0</v>
      </c>
      <c r="L8" s="25">
        <f t="shared" si="3"/>
        <v>0</v>
      </c>
      <c r="M8" s="25">
        <f t="shared" si="3"/>
        <v>0</v>
      </c>
      <c r="N8" s="25">
        <f t="shared" si="3"/>
        <v>0</v>
      </c>
      <c r="O8" s="25">
        <f t="shared" si="3"/>
        <v>0</v>
      </c>
      <c r="P8" s="25">
        <f t="shared" si="3"/>
        <v>0</v>
      </c>
      <c r="Q8" s="25">
        <f t="shared" si="3"/>
        <v>2790.09</v>
      </c>
      <c r="R8" s="25">
        <f t="shared" si="3"/>
        <v>0</v>
      </c>
      <c r="S8" s="25">
        <f t="shared" si="3"/>
        <v>0</v>
      </c>
    </row>
    <row r="9" spans="1:20" s="7" customFormat="1" ht="16.5" customHeight="1">
      <c r="A9" s="22" t="s">
        <v>30</v>
      </c>
      <c r="B9" s="37"/>
      <c r="C9" s="30">
        <v>14160</v>
      </c>
      <c r="D9" s="43">
        <f>4035-147.77-52+2800</f>
        <v>6635.23</v>
      </c>
      <c r="E9" s="30">
        <v>14160</v>
      </c>
      <c r="F9" s="27">
        <f t="shared" si="1"/>
        <v>6330.09</v>
      </c>
      <c r="G9" s="28">
        <f t="shared" si="2"/>
        <v>7829.91</v>
      </c>
      <c r="H9" s="25"/>
      <c r="I9" s="30"/>
      <c r="J9" s="25">
        <v>3540</v>
      </c>
      <c r="K9" s="25"/>
      <c r="L9" s="40"/>
      <c r="M9" s="40"/>
      <c r="N9" s="40"/>
      <c r="O9" s="40"/>
      <c r="P9" s="40"/>
      <c r="Q9" s="40">
        <v>2790.09</v>
      </c>
      <c r="R9" s="25"/>
      <c r="S9" s="30"/>
      <c r="T9" s="47">
        <f>D9-F9</f>
        <v>305.1399999999994</v>
      </c>
    </row>
    <row r="10" spans="1:20" s="7" customFormat="1" ht="28.5" customHeight="1">
      <c r="A10" s="21" t="s">
        <v>14</v>
      </c>
      <c r="B10" s="37">
        <v>225</v>
      </c>
      <c r="C10" s="25">
        <f>C11+C12</f>
        <v>0</v>
      </c>
      <c r="D10" s="29">
        <f>D11+D12</f>
        <v>3000</v>
      </c>
      <c r="E10" s="25">
        <f>E11+E12</f>
        <v>3000</v>
      </c>
      <c r="F10" s="27">
        <f t="shared" si="1"/>
        <v>3000</v>
      </c>
      <c r="G10" s="28">
        <f t="shared" si="2"/>
        <v>0</v>
      </c>
      <c r="H10" s="25">
        <f>H11</f>
        <v>0</v>
      </c>
      <c r="I10" s="25">
        <f aca="true" t="shared" si="4" ref="I10:S10">I11</f>
        <v>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0</v>
      </c>
      <c r="N10" s="25">
        <f t="shared" si="4"/>
        <v>0</v>
      </c>
      <c r="O10" s="25">
        <f t="shared" si="4"/>
        <v>0</v>
      </c>
      <c r="P10" s="25">
        <f t="shared" si="4"/>
        <v>0</v>
      </c>
      <c r="Q10" s="25">
        <f t="shared" si="4"/>
        <v>0</v>
      </c>
      <c r="R10" s="25">
        <f>R11+R12</f>
        <v>3000</v>
      </c>
      <c r="S10" s="25">
        <f t="shared" si="4"/>
        <v>0</v>
      </c>
      <c r="T10" s="47">
        <f aca="true" t="shared" si="5" ref="T10:T15">D10-F10</f>
        <v>0</v>
      </c>
    </row>
    <row r="11" spans="1:20" s="7" customFormat="1" ht="17.25" customHeight="1">
      <c r="A11" s="23" t="s">
        <v>42</v>
      </c>
      <c r="B11" s="37"/>
      <c r="C11" s="31"/>
      <c r="D11" s="29">
        <v>3000</v>
      </c>
      <c r="E11" s="30">
        <v>3000</v>
      </c>
      <c r="F11" s="27">
        <f t="shared" si="1"/>
        <v>3000</v>
      </c>
      <c r="G11" s="28">
        <f t="shared" si="2"/>
        <v>0</v>
      </c>
      <c r="H11" s="25"/>
      <c r="I11" s="30"/>
      <c r="J11" s="30"/>
      <c r="K11" s="25"/>
      <c r="L11" s="41"/>
      <c r="M11" s="40"/>
      <c r="N11" s="40"/>
      <c r="O11" s="40"/>
      <c r="P11" s="40"/>
      <c r="Q11" s="42"/>
      <c r="R11" s="25">
        <v>3000</v>
      </c>
      <c r="S11" s="25"/>
      <c r="T11" s="47">
        <f t="shared" si="5"/>
        <v>0</v>
      </c>
    </row>
    <row r="12" spans="1:20" s="7" customFormat="1" ht="21.75" customHeight="1">
      <c r="A12" s="23"/>
      <c r="B12" s="37"/>
      <c r="C12" s="30"/>
      <c r="D12" s="29"/>
      <c r="E12" s="30">
        <f>C12</f>
        <v>0</v>
      </c>
      <c r="F12" s="27">
        <f t="shared" si="1"/>
        <v>0</v>
      </c>
      <c r="G12" s="28">
        <f t="shared" si="2"/>
        <v>0</v>
      </c>
      <c r="H12" s="25"/>
      <c r="I12" s="25"/>
      <c r="J12" s="25"/>
      <c r="K12" s="25"/>
      <c r="L12" s="40"/>
      <c r="M12" s="40"/>
      <c r="N12" s="40"/>
      <c r="O12" s="40"/>
      <c r="P12" s="40"/>
      <c r="Q12" s="42"/>
      <c r="R12" s="25"/>
      <c r="S12" s="25"/>
      <c r="T12" s="47">
        <f t="shared" si="5"/>
        <v>0</v>
      </c>
    </row>
    <row r="13" spans="1:20" s="7" customFormat="1" ht="18" customHeight="1">
      <c r="A13" s="21" t="s">
        <v>15</v>
      </c>
      <c r="B13" s="37">
        <v>226</v>
      </c>
      <c r="C13" s="25">
        <f>C14+C15+C16+C17</f>
        <v>936540</v>
      </c>
      <c r="D13" s="29">
        <f>D14+D15+D16+D17</f>
        <v>827064.63</v>
      </c>
      <c r="E13" s="25">
        <f>E14+E15+E16+E17</f>
        <v>933488</v>
      </c>
      <c r="F13" s="27">
        <f t="shared" si="1"/>
        <v>818062.63</v>
      </c>
      <c r="G13" s="28">
        <f t="shared" si="2"/>
        <v>115425.37</v>
      </c>
      <c r="H13" s="25">
        <f>H14+H15+H17</f>
        <v>63709.63</v>
      </c>
      <c r="I13" s="25">
        <f aca="true" t="shared" si="6" ref="I13:R13">I14+I15+I17</f>
        <v>114827</v>
      </c>
      <c r="J13" s="25">
        <f>J14+J15+J16+J17</f>
        <v>105339</v>
      </c>
      <c r="K13" s="25">
        <f t="shared" si="6"/>
        <v>108972</v>
      </c>
      <c r="L13" s="25">
        <f t="shared" si="6"/>
        <v>115505</v>
      </c>
      <c r="M13" s="25">
        <f t="shared" si="6"/>
        <v>0</v>
      </c>
      <c r="N13" s="25">
        <f t="shared" si="6"/>
        <v>0</v>
      </c>
      <c r="O13" s="25">
        <f t="shared" si="6"/>
        <v>0</v>
      </c>
      <c r="P13" s="25">
        <f t="shared" si="6"/>
        <v>69580</v>
      </c>
      <c r="Q13" s="25">
        <f t="shared" si="6"/>
        <v>141285</v>
      </c>
      <c r="R13" s="25">
        <f t="shared" si="6"/>
        <v>98845</v>
      </c>
      <c r="S13" s="25">
        <f>S14+S15+S16+S17</f>
        <v>0</v>
      </c>
      <c r="T13" s="47">
        <f t="shared" si="5"/>
        <v>9002</v>
      </c>
    </row>
    <row r="14" spans="1:20" s="7" customFormat="1" ht="20.25" customHeight="1">
      <c r="A14" s="22" t="s">
        <v>24</v>
      </c>
      <c r="B14" s="37"/>
      <c r="C14" s="30">
        <v>117000</v>
      </c>
      <c r="D14" s="43">
        <v>26000</v>
      </c>
      <c r="E14" s="30">
        <f>117000-52-3000-4000</f>
        <v>109948</v>
      </c>
      <c r="F14" s="27">
        <f t="shared" si="1"/>
        <v>26000</v>
      </c>
      <c r="G14" s="28">
        <f t="shared" si="2"/>
        <v>83948</v>
      </c>
      <c r="H14" s="25">
        <v>13000</v>
      </c>
      <c r="I14" s="30">
        <v>13000</v>
      </c>
      <c r="J14" s="30"/>
      <c r="K14" s="30"/>
      <c r="L14" s="42"/>
      <c r="M14" s="42"/>
      <c r="N14" s="40"/>
      <c r="O14" s="40"/>
      <c r="P14" s="40"/>
      <c r="Q14" s="42"/>
      <c r="R14" s="30"/>
      <c r="S14" s="30"/>
      <c r="T14" s="47">
        <f t="shared" si="5"/>
        <v>0</v>
      </c>
    </row>
    <row r="15" spans="1:20" s="7" customFormat="1" ht="20.25" customHeight="1">
      <c r="A15" s="22" t="s">
        <v>43</v>
      </c>
      <c r="B15" s="37"/>
      <c r="C15" s="30"/>
      <c r="D15" s="43">
        <f>5000+8000</f>
        <v>13000</v>
      </c>
      <c r="E15" s="30">
        <v>4000</v>
      </c>
      <c r="F15" s="27">
        <f t="shared" si="1"/>
        <v>4000</v>
      </c>
      <c r="G15" s="28">
        <f t="shared" si="2"/>
        <v>0</v>
      </c>
      <c r="H15" s="25"/>
      <c r="I15" s="30"/>
      <c r="J15" s="30"/>
      <c r="K15" s="30"/>
      <c r="L15" s="42"/>
      <c r="M15" s="40"/>
      <c r="N15" s="40"/>
      <c r="O15" s="40"/>
      <c r="P15" s="40"/>
      <c r="Q15" s="40"/>
      <c r="R15" s="25">
        <v>4000</v>
      </c>
      <c r="S15" s="30"/>
      <c r="T15" s="47">
        <f t="shared" si="5"/>
        <v>9000</v>
      </c>
    </row>
    <row r="16" spans="1:19" s="7" customFormat="1" ht="20.25" customHeight="1">
      <c r="A16" s="22" t="s">
        <v>33</v>
      </c>
      <c r="B16" s="37"/>
      <c r="C16" s="30"/>
      <c r="D16" s="35"/>
      <c r="E16" s="30"/>
      <c r="F16" s="27">
        <f t="shared" si="1"/>
        <v>0</v>
      </c>
      <c r="G16" s="28">
        <f t="shared" si="2"/>
        <v>0</v>
      </c>
      <c r="H16" s="25"/>
      <c r="I16" s="30"/>
      <c r="J16" s="30"/>
      <c r="K16" s="30"/>
      <c r="L16" s="42"/>
      <c r="M16" s="40"/>
      <c r="N16" s="40"/>
      <c r="O16" s="40"/>
      <c r="P16" s="40"/>
      <c r="Q16" s="40"/>
      <c r="R16" s="25"/>
      <c r="S16" s="30"/>
    </row>
    <row r="17" spans="1:20" s="7" customFormat="1" ht="16.5" customHeight="1">
      <c r="A17" s="22" t="s">
        <v>31</v>
      </c>
      <c r="B17" s="37"/>
      <c r="C17" s="30">
        <v>819540</v>
      </c>
      <c r="D17" s="43">
        <f>257875.63+44400+64574+49473+40963+25069+69580+144085-2800+67860+26985</f>
        <v>788064.63</v>
      </c>
      <c r="E17" s="30">
        <v>819540</v>
      </c>
      <c r="F17" s="27">
        <f t="shared" si="1"/>
        <v>788062.63</v>
      </c>
      <c r="G17" s="28">
        <f t="shared" si="2"/>
        <v>31477.369999999995</v>
      </c>
      <c r="H17" s="25">
        <v>50709.63</v>
      </c>
      <c r="I17" s="25">
        <v>101827</v>
      </c>
      <c r="J17" s="25">
        <v>105339</v>
      </c>
      <c r="K17" s="25">
        <f>44400+64572</f>
        <v>108972</v>
      </c>
      <c r="L17" s="40">
        <f>49473+40963+25069</f>
        <v>115505</v>
      </c>
      <c r="M17" s="40"/>
      <c r="N17" s="40"/>
      <c r="O17" s="40"/>
      <c r="P17" s="42">
        <v>69580</v>
      </c>
      <c r="Q17" s="42">
        <v>141285</v>
      </c>
      <c r="R17" s="30">
        <f>67860+26985</f>
        <v>94845</v>
      </c>
      <c r="S17" s="30"/>
      <c r="T17" s="47">
        <f>D17-F17</f>
        <v>2</v>
      </c>
    </row>
    <row r="18" spans="1:19" s="7" customFormat="1" ht="17.25" customHeight="1">
      <c r="A18" s="21" t="s">
        <v>26</v>
      </c>
      <c r="B18" s="37">
        <v>262</v>
      </c>
      <c r="C18" s="25"/>
      <c r="D18" s="29"/>
      <c r="E18" s="30">
        <f>C18</f>
        <v>0</v>
      </c>
      <c r="F18" s="27">
        <f t="shared" si="1"/>
        <v>0</v>
      </c>
      <c r="G18" s="28">
        <f t="shared" si="2"/>
        <v>0</v>
      </c>
      <c r="H18" s="25"/>
      <c r="I18" s="25"/>
      <c r="J18" s="25"/>
      <c r="K18" s="25"/>
      <c r="L18" s="40"/>
      <c r="M18" s="40"/>
      <c r="N18" s="40"/>
      <c r="O18" s="40"/>
      <c r="P18" s="42"/>
      <c r="Q18" s="40"/>
      <c r="R18" s="30"/>
      <c r="S18" s="25"/>
    </row>
    <row r="19" spans="1:19" s="7" customFormat="1" ht="28.5" customHeight="1">
      <c r="A19" s="21" t="s">
        <v>16</v>
      </c>
      <c r="B19" s="37">
        <v>290</v>
      </c>
      <c r="C19" s="25">
        <f>C20</f>
        <v>300</v>
      </c>
      <c r="D19" s="29">
        <f>D20</f>
        <v>147.77</v>
      </c>
      <c r="E19" s="25">
        <f>E20</f>
        <v>300</v>
      </c>
      <c r="F19" s="27">
        <f t="shared" si="1"/>
        <v>147.77</v>
      </c>
      <c r="G19" s="28">
        <f t="shared" si="2"/>
        <v>152.23</v>
      </c>
      <c r="H19" s="25">
        <f>H20</f>
        <v>0</v>
      </c>
      <c r="I19" s="25">
        <f aca="true" t="shared" si="7" ref="I19:S19">I20</f>
        <v>0</v>
      </c>
      <c r="J19" s="25">
        <f t="shared" si="7"/>
        <v>0</v>
      </c>
      <c r="K19" s="25">
        <f t="shared" si="7"/>
        <v>0</v>
      </c>
      <c r="L19" s="25">
        <f t="shared" si="7"/>
        <v>0</v>
      </c>
      <c r="M19" s="25">
        <f t="shared" si="7"/>
        <v>147.77</v>
      </c>
      <c r="N19" s="25">
        <f t="shared" si="7"/>
        <v>0</v>
      </c>
      <c r="O19" s="25">
        <f t="shared" si="7"/>
        <v>0</v>
      </c>
      <c r="P19" s="25">
        <f t="shared" si="7"/>
        <v>0</v>
      </c>
      <c r="Q19" s="25">
        <f t="shared" si="7"/>
        <v>0</v>
      </c>
      <c r="R19" s="25">
        <f t="shared" si="7"/>
        <v>0</v>
      </c>
      <c r="S19" s="25">
        <f t="shared" si="7"/>
        <v>0</v>
      </c>
    </row>
    <row r="20" spans="1:20" s="7" customFormat="1" ht="17.25" customHeight="1">
      <c r="A20" s="22" t="s">
        <v>23</v>
      </c>
      <c r="B20" s="37"/>
      <c r="C20" s="30">
        <v>300</v>
      </c>
      <c r="D20" s="43">
        <v>147.77</v>
      </c>
      <c r="E20" s="30">
        <v>300</v>
      </c>
      <c r="F20" s="27">
        <f t="shared" si="1"/>
        <v>147.77</v>
      </c>
      <c r="G20" s="28">
        <f t="shared" si="2"/>
        <v>152.23</v>
      </c>
      <c r="H20" s="25"/>
      <c r="I20" s="30"/>
      <c r="J20" s="25"/>
      <c r="K20" s="25"/>
      <c r="L20" s="40"/>
      <c r="M20" s="40">
        <v>147.77</v>
      </c>
      <c r="N20" s="40"/>
      <c r="O20" s="40"/>
      <c r="P20" s="42"/>
      <c r="Q20" s="40"/>
      <c r="R20" s="30"/>
      <c r="S20" s="30"/>
      <c r="T20" s="47">
        <f>D20-F20</f>
        <v>0</v>
      </c>
    </row>
    <row r="21" spans="1:19" ht="46.5" customHeight="1">
      <c r="A21" s="21" t="s">
        <v>17</v>
      </c>
      <c r="B21" s="37"/>
      <c r="C21" s="32">
        <f>C22+C23</f>
        <v>0</v>
      </c>
      <c r="D21" s="32">
        <f>D22+D23+D24+D25</f>
        <v>52</v>
      </c>
      <c r="E21" s="32">
        <f>E22+E23+E24+E25</f>
        <v>52</v>
      </c>
      <c r="F21" s="27">
        <f t="shared" si="1"/>
        <v>52</v>
      </c>
      <c r="G21" s="28">
        <f t="shared" si="2"/>
        <v>0</v>
      </c>
      <c r="H21" s="25">
        <f>H22</f>
        <v>0</v>
      </c>
      <c r="I21" s="25">
        <f>I22+I23</f>
        <v>0</v>
      </c>
      <c r="J21" s="25">
        <f aca="true" t="shared" si="8" ref="J21:R21">J22</f>
        <v>0</v>
      </c>
      <c r="K21" s="25">
        <f t="shared" si="8"/>
        <v>0</v>
      </c>
      <c r="L21" s="25">
        <f t="shared" si="8"/>
        <v>0</v>
      </c>
      <c r="M21" s="25">
        <f t="shared" si="8"/>
        <v>0</v>
      </c>
      <c r="N21" s="25">
        <f t="shared" si="8"/>
        <v>0</v>
      </c>
      <c r="O21" s="25">
        <f t="shared" si="8"/>
        <v>0</v>
      </c>
      <c r="P21" s="25">
        <f>P23+P24</f>
        <v>52</v>
      </c>
      <c r="Q21" s="25">
        <f t="shared" si="8"/>
        <v>0</v>
      </c>
      <c r="R21" s="25">
        <f t="shared" si="8"/>
        <v>0</v>
      </c>
      <c r="S21" s="25">
        <f>S22+S23+S24+S25</f>
        <v>0</v>
      </c>
    </row>
    <row r="22" spans="1:19" ht="30" customHeight="1" hidden="1">
      <c r="A22" s="22"/>
      <c r="B22" s="38"/>
      <c r="C22" s="44"/>
      <c r="D22" s="34"/>
      <c r="E22" s="35">
        <f>C22</f>
        <v>0</v>
      </c>
      <c r="F22" s="27">
        <f t="shared" si="1"/>
        <v>0</v>
      </c>
      <c r="G22" s="28">
        <f t="shared" si="2"/>
        <v>0</v>
      </c>
      <c r="H22" s="35"/>
      <c r="I22" s="35"/>
      <c r="J22" s="35"/>
      <c r="K22" s="35"/>
      <c r="L22" s="44"/>
      <c r="M22" s="43"/>
      <c r="N22" s="43"/>
      <c r="O22" s="43"/>
      <c r="P22" s="43"/>
      <c r="Q22" s="43"/>
      <c r="R22" s="35"/>
      <c r="S22" s="35"/>
    </row>
    <row r="23" spans="1:19" ht="31.5" customHeight="1">
      <c r="A23" s="22" t="s">
        <v>18</v>
      </c>
      <c r="B23" s="38">
        <v>340</v>
      </c>
      <c r="C23" s="32"/>
      <c r="D23" s="34"/>
      <c r="E23" s="32"/>
      <c r="F23" s="27">
        <f t="shared" si="1"/>
        <v>0</v>
      </c>
      <c r="G23" s="28">
        <f t="shared" si="2"/>
        <v>0</v>
      </c>
      <c r="H23" s="32"/>
      <c r="I23" s="43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20" ht="15.75" customHeight="1">
      <c r="A24" s="22" t="s">
        <v>32</v>
      </c>
      <c r="B24" s="38">
        <v>340</v>
      </c>
      <c r="C24" s="32"/>
      <c r="D24" s="34">
        <v>52</v>
      </c>
      <c r="E24" s="32">
        <v>52</v>
      </c>
      <c r="F24" s="27">
        <f t="shared" si="1"/>
        <v>52</v>
      </c>
      <c r="G24" s="28">
        <f t="shared" si="2"/>
        <v>0</v>
      </c>
      <c r="H24" s="32"/>
      <c r="I24" s="43"/>
      <c r="J24" s="29"/>
      <c r="K24" s="29"/>
      <c r="L24" s="29"/>
      <c r="M24" s="29"/>
      <c r="N24" s="29"/>
      <c r="O24" s="29"/>
      <c r="P24" s="43">
        <v>52</v>
      </c>
      <c r="Q24" s="29"/>
      <c r="R24" s="29"/>
      <c r="S24" s="29"/>
      <c r="T24" s="48">
        <f>D24-F24</f>
        <v>0</v>
      </c>
    </row>
    <row r="25" spans="1:20" ht="15.75" customHeight="1">
      <c r="A25" s="22" t="s">
        <v>34</v>
      </c>
      <c r="B25" s="38">
        <v>340</v>
      </c>
      <c r="C25" s="33"/>
      <c r="D25" s="34"/>
      <c r="E25" s="35"/>
      <c r="F25" s="27">
        <f t="shared" si="1"/>
        <v>0</v>
      </c>
      <c r="G25" s="28">
        <f>D25-F25</f>
        <v>0</v>
      </c>
      <c r="H25" s="35"/>
      <c r="I25" s="35"/>
      <c r="J25" s="35"/>
      <c r="K25" s="35"/>
      <c r="L25" s="43"/>
      <c r="M25" s="43"/>
      <c r="N25" s="43"/>
      <c r="O25" s="43"/>
      <c r="P25" s="43"/>
      <c r="Q25" s="43"/>
      <c r="R25" s="35"/>
      <c r="S25" s="35"/>
      <c r="T25" s="48">
        <f>D25-F25</f>
        <v>0</v>
      </c>
    </row>
    <row r="26" spans="1:20" ht="15.75" customHeight="1">
      <c r="A26" s="22"/>
      <c r="B26" s="38">
        <v>180</v>
      </c>
      <c r="C26" s="33"/>
      <c r="D26" s="34"/>
      <c r="E26" s="35"/>
      <c r="F26" s="27"/>
      <c r="G26" s="28"/>
      <c r="H26" s="35"/>
      <c r="I26" s="35"/>
      <c r="J26" s="35"/>
      <c r="K26" s="35"/>
      <c r="L26" s="43"/>
      <c r="M26" s="43"/>
      <c r="N26" s="43"/>
      <c r="O26" s="43"/>
      <c r="P26" s="43"/>
      <c r="Q26" s="43"/>
      <c r="R26" s="35"/>
      <c r="S26" s="35"/>
      <c r="T26" s="48"/>
    </row>
    <row r="27" spans="1:20" s="7" customFormat="1" ht="16.5">
      <c r="A27" s="24" t="s">
        <v>20</v>
      </c>
      <c r="B27" s="39"/>
      <c r="C27" s="25">
        <f>C8+C10+C13+C18+C19+C21</f>
        <v>951000</v>
      </c>
      <c r="D27" s="36">
        <f>D7</f>
        <v>836899.63</v>
      </c>
      <c r="E27" s="25">
        <f>E8+E10+E13+E18+E19+E21</f>
        <v>951000</v>
      </c>
      <c r="F27" s="27">
        <f>H27+I27+J27+K27+L27+M27+N27+O27+P27+Q27+R27+S27</f>
        <v>827592.49</v>
      </c>
      <c r="G27" s="28">
        <f t="shared" si="2"/>
        <v>123407.51000000001</v>
      </c>
      <c r="H27" s="25">
        <f>H8+H10+H13+H18+H19+H21</f>
        <v>63709.63</v>
      </c>
      <c r="I27" s="25">
        <f aca="true" t="shared" si="9" ref="I27:S27">I8+I10+I13+I18+I19+I21</f>
        <v>114827</v>
      </c>
      <c r="J27" s="25">
        <f t="shared" si="9"/>
        <v>108879</v>
      </c>
      <c r="K27" s="25">
        <f t="shared" si="9"/>
        <v>108972</v>
      </c>
      <c r="L27" s="25">
        <f t="shared" si="9"/>
        <v>115505</v>
      </c>
      <c r="M27" s="25">
        <f t="shared" si="9"/>
        <v>147.77</v>
      </c>
      <c r="N27" s="25">
        <f t="shared" si="9"/>
        <v>0</v>
      </c>
      <c r="O27" s="25">
        <f t="shared" si="9"/>
        <v>0</v>
      </c>
      <c r="P27" s="25">
        <f t="shared" si="9"/>
        <v>69632</v>
      </c>
      <c r="Q27" s="25">
        <f t="shared" si="9"/>
        <v>144075.09</v>
      </c>
      <c r="R27" s="25">
        <f t="shared" si="9"/>
        <v>101845</v>
      </c>
      <c r="S27" s="25">
        <f t="shared" si="9"/>
        <v>0</v>
      </c>
      <c r="T27" s="47">
        <f>T9+T14+T17+T20+T24+T25+T15+T11</f>
        <v>9307.14</v>
      </c>
    </row>
    <row r="28" ht="11.25">
      <c r="D28" s="8"/>
    </row>
    <row r="29" spans="1:4" ht="15.75">
      <c r="A29" s="10" t="s">
        <v>21</v>
      </c>
      <c r="B29" s="11"/>
      <c r="C29" s="12"/>
      <c r="D29" s="13" t="s">
        <v>28</v>
      </c>
    </row>
    <row r="30" spans="1:4" ht="6" customHeight="1">
      <c r="A30" s="10"/>
      <c r="B30" s="11"/>
      <c r="C30" s="10"/>
      <c r="D30" s="13"/>
    </row>
    <row r="31" spans="1:10" ht="15.75">
      <c r="A31" s="10" t="s">
        <v>22</v>
      </c>
      <c r="B31" s="11"/>
      <c r="C31" s="12"/>
      <c r="D31" s="13" t="s">
        <v>37</v>
      </c>
      <c r="F31" s="49">
        <f>D27-F27</f>
        <v>9307.140000000014</v>
      </c>
      <c r="J31" s="45">
        <f>D27-F27</f>
        <v>9307.140000000014</v>
      </c>
    </row>
    <row r="33" ht="12.75">
      <c r="I33" s="46"/>
    </row>
  </sheetData>
  <sheetProtection/>
  <mergeCells count="4">
    <mergeCell ref="A1:F1"/>
    <mergeCell ref="A2:F2"/>
    <mergeCell ref="A4:F4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BEREZINA</cp:lastModifiedBy>
  <cp:lastPrinted>2015-07-31T08:13:12Z</cp:lastPrinted>
  <dcterms:created xsi:type="dcterms:W3CDTF">1996-10-08T23:32:33Z</dcterms:created>
  <dcterms:modified xsi:type="dcterms:W3CDTF">2015-12-07T09:03:46Z</dcterms:modified>
  <cp:category/>
  <cp:version/>
  <cp:contentType/>
  <cp:contentStatus/>
</cp:coreProperties>
</file>